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600"/>
  </bookViews>
  <sheets>
    <sheet name="Puhatu lõunaosa" sheetId="7" r:id="rId1"/>
  </sheets>
  <calcPr calcId="162913"/>
</workbook>
</file>

<file path=xl/calcChain.xml><?xml version="1.0" encoding="utf-8"?>
<calcChain xmlns="http://schemas.openxmlformats.org/spreadsheetml/2006/main">
  <c r="K9" i="7" l="1"/>
  <c r="K10" i="7"/>
  <c r="K11" i="7"/>
  <c r="K12" i="7"/>
  <c r="K13" i="7"/>
  <c r="K14" i="7"/>
  <c r="K16" i="7"/>
  <c r="K18" i="7"/>
  <c r="K19" i="7"/>
  <c r="K20" i="7"/>
  <c r="K21" i="7"/>
  <c r="K22" i="7"/>
  <c r="K23" i="7"/>
  <c r="K24" i="7"/>
  <c r="K17" i="7"/>
  <c r="M17" i="7" l="1"/>
  <c r="M18" i="7"/>
  <c r="M19" i="7"/>
  <c r="M21" i="7"/>
  <c r="M22" i="7"/>
  <c r="M23" i="7"/>
  <c r="M24" i="7"/>
  <c r="L10" i="7"/>
  <c r="L11" i="7"/>
  <c r="L12" i="7"/>
  <c r="L13" i="7"/>
  <c r="L14" i="7"/>
  <c r="L16" i="7"/>
  <c r="L17" i="7"/>
  <c r="L18" i="7"/>
  <c r="L19" i="7"/>
  <c r="L20" i="7"/>
  <c r="L21" i="7"/>
  <c r="L22" i="7"/>
  <c r="L23" i="7"/>
  <c r="L24" i="7"/>
  <c r="L9" i="7"/>
  <c r="M20" i="7"/>
  <c r="M16" i="7"/>
  <c r="M14" i="7"/>
  <c r="M13" i="7"/>
  <c r="M12" i="7"/>
  <c r="M11" i="7"/>
  <c r="M10" i="7"/>
  <c r="K26" i="7" l="1"/>
  <c r="M26" i="7" s="1"/>
  <c r="M27" i="7" s="1"/>
  <c r="M28" i="7" s="1"/>
  <c r="M9" i="7"/>
  <c r="K27" i="7" l="1"/>
  <c r="K28" i="7" s="1"/>
  <c r="I17" i="7" l="1"/>
  <c r="I18" i="7"/>
  <c r="I19" i="7"/>
  <c r="I20" i="7"/>
  <c r="I21" i="7"/>
  <c r="I22" i="7"/>
  <c r="I23" i="7"/>
  <c r="I24" i="7"/>
  <c r="I16" i="7"/>
  <c r="I10" i="7"/>
  <c r="I11" i="7"/>
  <c r="I12" i="7"/>
  <c r="I13" i="7"/>
  <c r="I14" i="7"/>
  <c r="I9" i="7"/>
  <c r="G9" i="7"/>
  <c r="H26" i="7"/>
  <c r="G17" i="7"/>
  <c r="G18" i="7"/>
  <c r="G19" i="7"/>
  <c r="G20" i="7"/>
  <c r="G21" i="7"/>
  <c r="G22" i="7"/>
  <c r="G23" i="7"/>
  <c r="G24" i="7"/>
  <c r="G16" i="7"/>
  <c r="G10" i="7"/>
  <c r="G11" i="7"/>
  <c r="G12" i="7"/>
  <c r="G13" i="7"/>
  <c r="G14" i="7"/>
  <c r="G26" i="7" l="1"/>
  <c r="G27" i="7" s="1"/>
  <c r="I26" i="7"/>
  <c r="I27" i="7" s="1"/>
  <c r="I28" i="7" s="1"/>
  <c r="H27" i="7"/>
  <c r="H28" i="7" s="1"/>
  <c r="G28" i="7" l="1"/>
</calcChain>
</file>

<file path=xl/sharedStrings.xml><?xml version="1.0" encoding="utf-8"?>
<sst xmlns="http://schemas.openxmlformats.org/spreadsheetml/2006/main" count="49" uniqueCount="33">
  <si>
    <t>Jrk nr</t>
  </si>
  <si>
    <t>Maksumus käibemaksuga KOKKU</t>
  </si>
  <si>
    <t>KM 20%</t>
  </si>
  <si>
    <t>tk</t>
  </si>
  <si>
    <t>Töö nimetus</t>
  </si>
  <si>
    <t>Ekskavaatoriga pinnasest paisude ehitamine; tüüp 1</t>
  </si>
  <si>
    <t>Ekskavaatoriga pinnasest paisude ehitamine; tüüp 2</t>
  </si>
  <si>
    <t>Ühiku maksumus (EUR)</t>
  </si>
  <si>
    <t>Maksumus kokku</t>
  </si>
  <si>
    <t>Maksumus KOKKU</t>
  </si>
  <si>
    <t>Mõõt-ühik</t>
  </si>
  <si>
    <t>Töö-maht kokku</t>
  </si>
  <si>
    <t>Töömahu jääk perioodi alguses</t>
  </si>
  <si>
    <t>Laukasoo SKV</t>
  </si>
  <si>
    <t>Koprapaisude likvideerimine</t>
  </si>
  <si>
    <t>Trassiraied ja raied paisude asukohtades</t>
  </si>
  <si>
    <t>km</t>
  </si>
  <si>
    <t>Kraavide täitmine (1,92 km.) koos kraavivallide likvideerimisega (0,20 km.)</t>
  </si>
  <si>
    <t>Käsitsi pinnasest paisude ehitamine kraavil K-1 pais nr P1-1; tüüp 2</t>
  </si>
  <si>
    <t>Permisküla ja Agusalu SKV</t>
  </si>
  <si>
    <t xml:space="preserve">Trassiraied ja raied paisude asukohtades </t>
  </si>
  <si>
    <t>Kraavide täitmine koos kraavivallide (7,38) likvideerimisega</t>
  </si>
  <si>
    <t>Paisude rajamine(sulundseina või geostekstiiliga paisu rajamine) ; tüüp 3</t>
  </si>
  <si>
    <t>Rekonstrueeritavate kraavide trassiraie koos känduse juurimisega trassilt ja utiliseerimine-ladustamine (1,1 ha)</t>
  </si>
  <si>
    <t>Kraavi K-28 (1,40 km) ja K-32 (0,35 km) rekonstrueerimine</t>
  </si>
  <si>
    <t>Puidust ülekäigu likvideerimine</t>
  </si>
  <si>
    <t>06.12.2022 akteeri-
mise maht</t>
  </si>
  <si>
    <t>06.12.2022 akteeritud summa</t>
  </si>
  <si>
    <t xml:space="preserve">Puhatu ja Agusalu soode lõunaosa veerežiimi taastamistööde akt 06.12.2022 </t>
  </si>
  <si>
    <t>varasemalt akteeritud maht</t>
  </si>
  <si>
    <t>varasemalt akteeritud summa</t>
  </si>
  <si>
    <t>jääk maht</t>
  </si>
  <si>
    <t>jääk 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</si>
</sst>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kr&quot;_-;\-* #,##0.00\ &quot;kr&quot;_-;_-* &quot;-&quot;??\ &quot;kr&quot;_-;_-@_-"/>
    <numFmt numFmtId="165" formatCode="_-* #,##0.00\ _k_r_-;\-* #,##0.00\ _k_r_-;_-* &quot;-&quot;??\ _k_r_-;_-@_-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2"/>
      <color theme="1"/>
      <name val="Times New Roman"/>
      <family val="1"/>
    </font>
    <font>
      <sz val="9"/>
      <color indexed="8"/>
      <name val="Arial"/>
      <family val="2"/>
      <charset val="186"/>
    </font>
    <font>
      <sz val="9"/>
      <name val="Arial"/>
      <family val="2"/>
      <charset val="186"/>
    </font>
    <font>
      <b/>
      <sz val="16"/>
      <color theme="1"/>
      <name val="Times New Roman"/>
      <family val="1"/>
      <charset val="186"/>
    </font>
    <font>
      <sz val="12"/>
      <name val="Times New Roman"/>
      <family val="1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i/>
      <sz val="9"/>
      <color rgb="FF000000"/>
      <name val="Arial"/>
      <family val="2"/>
    </font>
    <font>
      <sz val="9"/>
      <color theme="1"/>
      <name val="Times New Roman"/>
      <family val="1"/>
    </font>
    <font>
      <b/>
      <sz val="9"/>
      <color rgb="FFFF0000"/>
      <name val="Arial"/>
      <family val="2"/>
    </font>
    <font>
      <b/>
      <sz val="12"/>
      <name val="Arial"/>
      <family val="2"/>
      <charset val="186"/>
    </font>
    <font>
      <b/>
      <sz val="12"/>
      <color theme="1"/>
      <name val="Arial"/>
      <family val="2"/>
    </font>
    <font>
      <b/>
      <sz val="12"/>
      <color rgb="FFFF0000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9"/>
      <color rgb="FF000000"/>
      <name val="Arial"/>
      <family val="2"/>
      <charset val="186"/>
    </font>
    <font>
      <sz val="9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7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6" fillId="0" borderId="0" xfId="0" applyFont="1"/>
    <xf numFmtId="0" fontId="9" fillId="0" borderId="0" xfId="0" applyFont="1"/>
    <xf numFmtId="4" fontId="13" fillId="0" borderId="4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1" fillId="0" borderId="0" xfId="0" applyFont="1"/>
    <xf numFmtId="0" fontId="14" fillId="0" borderId="3" xfId="0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right" vertical="center"/>
    </xf>
    <xf numFmtId="0" fontId="16" fillId="0" borderId="0" xfId="0" applyFont="1" applyAlignment="1">
      <alignment horizontal="justify" vertical="center"/>
    </xf>
    <xf numFmtId="0" fontId="17" fillId="0" borderId="0" xfId="0" applyFont="1"/>
    <xf numFmtId="0" fontId="8" fillId="2" borderId="9" xfId="0" applyNumberFormat="1" applyFont="1" applyFill="1" applyBorder="1" applyAlignment="1" applyProtection="1">
      <alignment horizontal="left" wrapText="1"/>
    </xf>
    <xf numFmtId="0" fontId="0" fillId="2" borderId="0" xfId="0" applyFill="1"/>
    <xf numFmtId="4" fontId="13" fillId="2" borderId="5" xfId="0" applyNumberFormat="1" applyFont="1" applyFill="1" applyBorder="1" applyAlignment="1">
      <alignment horizontal="right" vertical="center"/>
    </xf>
    <xf numFmtId="0" fontId="15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left" wrapText="1"/>
    </xf>
    <xf numFmtId="3" fontId="8" fillId="0" borderId="9" xfId="0" applyNumberFormat="1" applyFont="1" applyFill="1" applyBorder="1" applyAlignment="1">
      <alignment horizontal="center"/>
    </xf>
    <xf numFmtId="4" fontId="7" fillId="0" borderId="9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right"/>
    </xf>
    <xf numFmtId="0" fontId="0" fillId="0" borderId="0" xfId="0" applyBorder="1"/>
    <xf numFmtId="0" fontId="15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1" fontId="8" fillId="0" borderId="9" xfId="0" applyNumberFormat="1" applyFont="1" applyFill="1" applyBorder="1" applyAlignment="1">
      <alignment horizontal="center"/>
    </xf>
    <xf numFmtId="0" fontId="8" fillId="0" borderId="9" xfId="0" applyNumberFormat="1" applyFont="1" applyFill="1" applyBorder="1" applyAlignment="1">
      <alignment horizontal="center"/>
    </xf>
    <xf numFmtId="4" fontId="12" fillId="3" borderId="9" xfId="0" applyNumberFormat="1" applyFont="1" applyFill="1" applyBorder="1" applyAlignment="1">
      <alignment horizontal="right" vertical="center"/>
    </xf>
    <xf numFmtId="0" fontId="0" fillId="0" borderId="9" xfId="0" applyBorder="1"/>
    <xf numFmtId="2" fontId="8" fillId="0" borderId="9" xfId="0" applyNumberFormat="1" applyFont="1" applyFill="1" applyBorder="1" applyAlignment="1">
      <alignment horizontal="center"/>
    </xf>
    <xf numFmtId="1" fontId="6" fillId="0" borderId="9" xfId="41" applyNumberFormat="1" applyFont="1" applyFill="1" applyBorder="1" applyAlignment="1">
      <alignment horizontal="center" vertical="center"/>
    </xf>
    <xf numFmtId="0" fontId="6" fillId="0" borderId="9" xfId="42" applyFont="1" applyFill="1" applyBorder="1" applyAlignment="1">
      <alignment horizontal="left" vertical="center" wrapText="1"/>
    </xf>
    <xf numFmtId="0" fontId="6" fillId="0" borderId="9" xfId="26" applyFont="1" applyFill="1" applyBorder="1" applyAlignment="1">
      <alignment horizontal="center" vertical="center"/>
    </xf>
    <xf numFmtId="0" fontId="6" fillId="0" borderId="9" xfId="42" applyFont="1" applyFill="1" applyBorder="1" applyAlignment="1">
      <alignment horizontal="center" vertical="center"/>
    </xf>
    <xf numFmtId="4" fontId="10" fillId="0" borderId="9" xfId="0" applyNumberFormat="1" applyFont="1" applyBorder="1" applyAlignment="1">
      <alignment horizontal="right" vertical="center"/>
    </xf>
    <xf numFmtId="4" fontId="10" fillId="0" borderId="9" xfId="0" applyNumberFormat="1" applyFont="1" applyFill="1" applyBorder="1" applyAlignment="1">
      <alignment horizontal="right" vertical="center"/>
    </xf>
    <xf numFmtId="4" fontId="12" fillId="2" borderId="9" xfId="0" applyNumberFormat="1" applyFont="1" applyFill="1" applyBorder="1" applyAlignment="1">
      <alignment horizontal="right" vertical="center"/>
    </xf>
    <xf numFmtId="0" fontId="19" fillId="2" borderId="0" xfId="0" applyFont="1" applyFill="1" applyBorder="1" applyAlignment="1">
      <alignment horizontal="left" wrapText="1"/>
    </xf>
    <xf numFmtId="0" fontId="20" fillId="2" borderId="0" xfId="0" applyFont="1" applyFill="1" applyBorder="1" applyAlignment="1">
      <alignment vertical="center" wrapText="1"/>
    </xf>
    <xf numFmtId="0" fontId="21" fillId="0" borderId="0" xfId="0" applyFont="1" applyAlignment="1">
      <alignment horizontal="justify" vertical="center"/>
    </xf>
    <xf numFmtId="4" fontId="13" fillId="3" borderId="5" xfId="0" applyNumberFormat="1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/>
    <xf numFmtId="0" fontId="15" fillId="2" borderId="4" xfId="0" applyFont="1" applyFill="1" applyBorder="1" applyAlignment="1">
      <alignment horizontal="right"/>
    </xf>
    <xf numFmtId="4" fontId="15" fillId="2" borderId="1" xfId="0" applyNumberFormat="1" applyFont="1" applyFill="1" applyBorder="1" applyAlignment="1">
      <alignment horizontal="right"/>
    </xf>
    <xf numFmtId="0" fontId="22" fillId="0" borderId="0" xfId="0" applyFont="1" applyAlignment="1">
      <alignment wrapText="1"/>
    </xf>
    <xf numFmtId="0" fontId="24" fillId="0" borderId="0" xfId="0" applyFont="1"/>
    <xf numFmtId="0" fontId="23" fillId="2" borderId="0" xfId="0" applyFont="1" applyFill="1" applyAlignment="1">
      <alignment wrapText="1"/>
    </xf>
    <xf numFmtId="0" fontId="25" fillId="0" borderId="0" xfId="0" applyFont="1" applyAlignment="1">
      <alignment wrapText="1"/>
    </xf>
    <xf numFmtId="0" fontId="13" fillId="2" borderId="9" xfId="0" applyFont="1" applyFill="1" applyBorder="1" applyAlignment="1">
      <alignment horizontal="center" vertical="center" wrapText="1"/>
    </xf>
    <xf numFmtId="3" fontId="12" fillId="3" borderId="9" xfId="0" applyNumberFormat="1" applyFont="1" applyFill="1" applyBorder="1" applyAlignment="1">
      <alignment horizontal="right" vertical="center"/>
    </xf>
    <xf numFmtId="0" fontId="26" fillId="0" borderId="9" xfId="0" applyFont="1" applyBorder="1"/>
    <xf numFmtId="0" fontId="26" fillId="0" borderId="9" xfId="0" applyFont="1" applyBorder="1" applyAlignment="1">
      <alignment wrapText="1"/>
    </xf>
    <xf numFmtId="0" fontId="11" fillId="2" borderId="0" xfId="41" applyFont="1" applyFill="1" applyBorder="1" applyAlignment="1">
      <alignment horizontal="center" vertical="center"/>
    </xf>
    <xf numFmtId="4" fontId="12" fillId="2" borderId="0" xfId="0" applyNumberFormat="1" applyFont="1" applyFill="1" applyBorder="1" applyAlignment="1">
      <alignment horizontal="right" vertical="center"/>
    </xf>
    <xf numFmtId="0" fontId="11" fillId="2" borderId="9" xfId="41" applyFont="1" applyFill="1" applyBorder="1" applyAlignment="1">
      <alignment horizontal="center" vertical="center"/>
    </xf>
    <xf numFmtId="4" fontId="15" fillId="2" borderId="9" xfId="0" applyNumberFormat="1" applyFont="1" applyFill="1" applyBorder="1" applyAlignment="1">
      <alignment horizontal="right"/>
    </xf>
    <xf numFmtId="2" fontId="11" fillId="2" borderId="9" xfId="41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right" vertical="center"/>
    </xf>
    <xf numFmtId="4" fontId="7" fillId="2" borderId="0" xfId="0" applyNumberFormat="1" applyFont="1" applyFill="1" applyBorder="1" applyAlignment="1">
      <alignment horizontal="right"/>
    </xf>
    <xf numFmtId="3" fontId="8" fillId="2" borderId="9" xfId="0" applyNumberFormat="1" applyFont="1" applyFill="1" applyBorder="1" applyAlignment="1">
      <alignment horizontal="center"/>
    </xf>
    <xf numFmtId="4" fontId="7" fillId="2" borderId="9" xfId="0" applyNumberFormat="1" applyFont="1" applyFill="1" applyBorder="1" applyAlignment="1">
      <alignment horizontal="right"/>
    </xf>
    <xf numFmtId="4" fontId="0" fillId="0" borderId="0" xfId="0" applyNumberFormat="1"/>
    <xf numFmtId="4" fontId="8" fillId="2" borderId="5" xfId="0" applyNumberFormat="1" applyFont="1" applyFill="1" applyBorder="1" applyAlignment="1">
      <alignment horizontal="right" vertical="center"/>
    </xf>
    <xf numFmtId="0" fontId="27" fillId="2" borderId="8" xfId="0" applyFont="1" applyFill="1" applyBorder="1" applyAlignment="1">
      <alignment horizontal="right" vertical="center"/>
    </xf>
    <xf numFmtId="4" fontId="28" fillId="2" borderId="9" xfId="0" applyNumberFormat="1" applyFont="1" applyFill="1" applyBorder="1" applyAlignment="1">
      <alignment horizontal="right"/>
    </xf>
    <xf numFmtId="0" fontId="14" fillId="0" borderId="6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0" fillId="0" borderId="1" xfId="0" applyBorder="1" applyAlignment="1">
      <alignment horizontal="left" wrapText="1"/>
    </xf>
    <xf numFmtId="0" fontId="15" fillId="3" borderId="9" xfId="0" applyFont="1" applyFill="1" applyBorder="1" applyAlignment="1">
      <alignment horizontal="center" vertical="center" wrapText="1"/>
    </xf>
  </cellXfs>
  <cellStyles count="43">
    <cellStyle name="Comma 2" xfId="1"/>
    <cellStyle name="Comma 2 2" xfId="2"/>
    <cellStyle name="Comma 2 3" xfId="3"/>
    <cellStyle name="Comma 3" xfId="4"/>
    <cellStyle name="Comma 4" xfId="5"/>
    <cellStyle name="Comma 4 2" xfId="6"/>
    <cellStyle name="Comma 4 2 2" xfId="7"/>
    <cellStyle name="Comma 4 2 3" xfId="8"/>
    <cellStyle name="Comma 4 3" xfId="9"/>
    <cellStyle name="Comma 5" xfId="10"/>
    <cellStyle name="Comma 6" xfId="11"/>
    <cellStyle name="Currency 2" xfId="12"/>
    <cellStyle name="Currency 2 2" xfId="13"/>
    <cellStyle name="Currency 2 3" xfId="14"/>
    <cellStyle name="Currency 2 4" xfId="15"/>
    <cellStyle name="Currency 3" xfId="16"/>
    <cellStyle name="Currency 4" xfId="17"/>
    <cellStyle name="Currency 4 2" xfId="18"/>
    <cellStyle name="Currency 4 2 2" xfId="19"/>
    <cellStyle name="Currency 4 2 3" xfId="20"/>
    <cellStyle name="Currency 4 3" xfId="21"/>
    <cellStyle name="Currency 5" xfId="22"/>
    <cellStyle name="Currency 5 2" xfId="23"/>
    <cellStyle name="Normal" xfId="0" builtinId="0"/>
    <cellStyle name="Normal 2" xfId="24"/>
    <cellStyle name="Normal 2 2" xfId="25"/>
    <cellStyle name="Normal 2 2 2" xfId="26"/>
    <cellStyle name="Normal 2 2 2 2" xfId="27"/>
    <cellStyle name="Normal 2 3" xfId="28"/>
    <cellStyle name="Normal 3" xfId="29"/>
    <cellStyle name="Normal 4" xfId="30"/>
    <cellStyle name="Normal 4 2" xfId="31"/>
    <cellStyle name="Normal 4 2 2" xfId="32"/>
    <cellStyle name="Normal 4 3" xfId="33"/>
    <cellStyle name="Normal 4 4" xfId="34"/>
    <cellStyle name="Normal 4 4 2" xfId="35"/>
    <cellStyle name="Normal 4 5" xfId="36"/>
    <cellStyle name="Normal 5" xfId="37"/>
    <cellStyle name="Normal 6" xfId="38"/>
    <cellStyle name="Normal 6 2" xfId="39"/>
    <cellStyle name="Normal 7" xfId="40"/>
    <cellStyle name="Normal 8" xfId="41"/>
    <cellStyle name="Normal 8 2" xfId="4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activeCell="R28" sqref="R28"/>
    </sheetView>
  </sheetViews>
  <sheetFormatPr defaultRowHeight="14.5" x14ac:dyDescent="0.35"/>
  <cols>
    <col min="1" max="1" width="4.6328125" customWidth="1"/>
    <col min="2" max="2" width="31.1796875" customWidth="1"/>
    <col min="3" max="3" width="6.453125" customWidth="1"/>
    <col min="4" max="4" width="6.36328125" customWidth="1"/>
    <col min="5" max="5" width="8.1796875" customWidth="1"/>
    <col min="6" max="6" width="9.81640625" customWidth="1"/>
    <col min="7" max="7" width="9.08984375" customWidth="1"/>
    <col min="8" max="8" width="9.453125" style="16" customWidth="1"/>
    <col min="9" max="9" width="9.26953125" style="16" customWidth="1"/>
    <col min="10" max="10" width="10.26953125" style="16" customWidth="1"/>
    <col min="11" max="11" width="10" style="16" customWidth="1"/>
    <col min="12" max="12" width="9.26953125" style="16" customWidth="1"/>
    <col min="13" max="13" width="10.36328125" style="16" customWidth="1"/>
    <col min="14" max="17" width="9.26953125" customWidth="1"/>
    <col min="18" max="18" width="8.90625" customWidth="1"/>
    <col min="19" max="19" width="8.81640625" customWidth="1"/>
  </cols>
  <sheetData>
    <row r="1" spans="1:13" ht="15.5" x14ac:dyDescent="0.35">
      <c r="A1" s="1"/>
      <c r="B1" s="3"/>
      <c r="G1" s="14"/>
    </row>
    <row r="2" spans="1:13" ht="15.5" x14ac:dyDescent="0.35">
      <c r="A2" s="1"/>
      <c r="B2" s="3"/>
      <c r="G2" s="14"/>
    </row>
    <row r="3" spans="1:13" ht="15.5" x14ac:dyDescent="0.35">
      <c r="B3" s="3"/>
      <c r="G3" s="14"/>
    </row>
    <row r="4" spans="1:13" ht="20.5" x14ac:dyDescent="0.45">
      <c r="A4" s="6"/>
      <c r="B4" s="51"/>
      <c r="E4" s="52"/>
      <c r="G4" s="14"/>
    </row>
    <row r="5" spans="1:13" ht="20" x14ac:dyDescent="0.4">
      <c r="A5" s="6"/>
      <c r="B5" s="3"/>
      <c r="D5" s="5"/>
      <c r="E5" s="5"/>
    </row>
    <row r="6" spans="1:13" ht="45.5" x14ac:dyDescent="0.35">
      <c r="B6" s="54" t="s">
        <v>28</v>
      </c>
      <c r="I6" s="53"/>
    </row>
    <row r="7" spans="1:13" s="34" customFormat="1" ht="46" x14ac:dyDescent="0.35">
      <c r="A7" s="18" t="s">
        <v>0</v>
      </c>
      <c r="B7" s="19" t="s">
        <v>4</v>
      </c>
      <c r="C7" s="18" t="s">
        <v>10</v>
      </c>
      <c r="D7" s="18" t="s">
        <v>11</v>
      </c>
      <c r="E7" s="18" t="s">
        <v>12</v>
      </c>
      <c r="F7" s="18" t="s">
        <v>7</v>
      </c>
      <c r="G7" s="18" t="s">
        <v>8</v>
      </c>
      <c r="H7" s="76" t="s">
        <v>26</v>
      </c>
      <c r="I7" s="76" t="s">
        <v>27</v>
      </c>
      <c r="J7" s="18" t="s">
        <v>29</v>
      </c>
      <c r="K7" s="55" t="s">
        <v>30</v>
      </c>
      <c r="L7" s="57" t="s">
        <v>31</v>
      </c>
      <c r="M7" s="58" t="s">
        <v>32</v>
      </c>
    </row>
    <row r="8" spans="1:13" s="28" customFormat="1" ht="15.5" x14ac:dyDescent="0.35">
      <c r="A8" s="29"/>
      <c r="B8" s="44" t="s">
        <v>13</v>
      </c>
      <c r="C8" s="29"/>
      <c r="D8" s="29"/>
      <c r="E8" s="29"/>
      <c r="F8" s="29"/>
      <c r="G8" s="29"/>
      <c r="H8" s="29"/>
      <c r="I8" s="29"/>
      <c r="J8" s="29"/>
      <c r="K8" s="30"/>
    </row>
    <row r="9" spans="1:13" s="34" customFormat="1" x14ac:dyDescent="0.35">
      <c r="A9" s="20">
        <v>1</v>
      </c>
      <c r="B9" s="21" t="s">
        <v>14</v>
      </c>
      <c r="C9" s="20" t="s">
        <v>3</v>
      </c>
      <c r="D9" s="31">
        <v>2</v>
      </c>
      <c r="E9" s="32">
        <v>2</v>
      </c>
      <c r="F9" s="23">
        <v>100</v>
      </c>
      <c r="G9" s="23">
        <f>D9*F9</f>
        <v>200</v>
      </c>
      <c r="H9" s="56"/>
      <c r="I9" s="33">
        <f t="shared" ref="I9:I14" si="0">H9*F9</f>
        <v>0</v>
      </c>
      <c r="J9" s="61"/>
      <c r="K9" s="42">
        <f t="shared" ref="K9:K16" si="1">J9*F9</f>
        <v>0</v>
      </c>
      <c r="L9" s="22">
        <f>E9-H9-J9</f>
        <v>2</v>
      </c>
      <c r="M9" s="23">
        <f>G9-I9-K9</f>
        <v>200</v>
      </c>
    </row>
    <row r="10" spans="1:13" s="34" customFormat="1" x14ac:dyDescent="0.35">
      <c r="A10" s="20">
        <v>2</v>
      </c>
      <c r="B10" s="15" t="s">
        <v>15</v>
      </c>
      <c r="C10" s="20" t="s">
        <v>16</v>
      </c>
      <c r="D10" s="35">
        <v>3.26</v>
      </c>
      <c r="E10" s="35">
        <v>3.26</v>
      </c>
      <c r="F10" s="23">
        <v>945</v>
      </c>
      <c r="G10" s="23">
        <f t="shared" ref="G10:G14" si="2">D10*F10</f>
        <v>3080.7</v>
      </c>
      <c r="H10" s="33"/>
      <c r="I10" s="33">
        <f t="shared" si="0"/>
        <v>0</v>
      </c>
      <c r="J10" s="63"/>
      <c r="K10" s="42">
        <f t="shared" si="1"/>
        <v>0</v>
      </c>
      <c r="L10" s="22">
        <f t="shared" ref="L10:L24" si="3">E10-H10-J10</f>
        <v>3.26</v>
      </c>
      <c r="M10" s="23">
        <f t="shared" ref="M10:M24" si="4">G10-I10-K10</f>
        <v>3080.7</v>
      </c>
    </row>
    <row r="11" spans="1:13" s="34" customFormat="1" ht="24" x14ac:dyDescent="0.35">
      <c r="A11" s="20">
        <v>3</v>
      </c>
      <c r="B11" s="21" t="s">
        <v>17</v>
      </c>
      <c r="C11" s="20" t="s">
        <v>16</v>
      </c>
      <c r="D11" s="24">
        <v>1.92</v>
      </c>
      <c r="E11" s="24">
        <v>1.92</v>
      </c>
      <c r="F11" s="23">
        <v>1400</v>
      </c>
      <c r="G11" s="23">
        <f t="shared" si="2"/>
        <v>2688</v>
      </c>
      <c r="H11" s="33"/>
      <c r="I11" s="33">
        <f t="shared" si="0"/>
        <v>0</v>
      </c>
      <c r="J11" s="61"/>
      <c r="K11" s="42">
        <f t="shared" si="1"/>
        <v>0</v>
      </c>
      <c r="L11" s="22">
        <f t="shared" si="3"/>
        <v>1.92</v>
      </c>
      <c r="M11" s="23">
        <f t="shared" si="4"/>
        <v>2688</v>
      </c>
    </row>
    <row r="12" spans="1:13" s="34" customFormat="1" ht="24" x14ac:dyDescent="0.35">
      <c r="A12" s="20">
        <v>4</v>
      </c>
      <c r="B12" s="21" t="s">
        <v>5</v>
      </c>
      <c r="C12" s="20" t="s">
        <v>3</v>
      </c>
      <c r="D12" s="22">
        <v>1</v>
      </c>
      <c r="E12" s="22">
        <v>1</v>
      </c>
      <c r="F12" s="23">
        <v>120</v>
      </c>
      <c r="G12" s="23">
        <f t="shared" si="2"/>
        <v>120</v>
      </c>
      <c r="H12" s="33"/>
      <c r="I12" s="33">
        <f t="shared" si="0"/>
        <v>0</v>
      </c>
      <c r="J12" s="61"/>
      <c r="K12" s="42">
        <f t="shared" si="1"/>
        <v>0</v>
      </c>
      <c r="L12" s="22">
        <f t="shared" si="3"/>
        <v>1</v>
      </c>
      <c r="M12" s="23">
        <f t="shared" si="4"/>
        <v>120</v>
      </c>
    </row>
    <row r="13" spans="1:13" s="34" customFormat="1" ht="24" x14ac:dyDescent="0.35">
      <c r="A13" s="20">
        <v>5</v>
      </c>
      <c r="B13" s="21" t="s">
        <v>18</v>
      </c>
      <c r="C13" s="20" t="s">
        <v>3</v>
      </c>
      <c r="D13" s="22">
        <v>1</v>
      </c>
      <c r="E13" s="22">
        <v>1</v>
      </c>
      <c r="F13" s="23">
        <v>280</v>
      </c>
      <c r="G13" s="23">
        <f t="shared" si="2"/>
        <v>280</v>
      </c>
      <c r="H13" s="33"/>
      <c r="I13" s="33">
        <f t="shared" si="0"/>
        <v>0</v>
      </c>
      <c r="J13" s="61"/>
      <c r="K13" s="42">
        <f t="shared" si="1"/>
        <v>0</v>
      </c>
      <c r="L13" s="22">
        <f t="shared" si="3"/>
        <v>1</v>
      </c>
      <c r="M13" s="23">
        <f t="shared" si="4"/>
        <v>280</v>
      </c>
    </row>
    <row r="14" spans="1:13" s="34" customFormat="1" ht="24" x14ac:dyDescent="0.35">
      <c r="A14" s="20">
        <v>6</v>
      </c>
      <c r="B14" s="21" t="s">
        <v>6</v>
      </c>
      <c r="C14" s="20" t="s">
        <v>3</v>
      </c>
      <c r="D14" s="22">
        <v>19</v>
      </c>
      <c r="E14" s="22">
        <v>19</v>
      </c>
      <c r="F14" s="23">
        <v>145</v>
      </c>
      <c r="G14" s="23">
        <f t="shared" si="2"/>
        <v>2755</v>
      </c>
      <c r="H14" s="33"/>
      <c r="I14" s="33">
        <f t="shared" si="0"/>
        <v>0</v>
      </c>
      <c r="J14" s="61"/>
      <c r="K14" s="42">
        <f t="shared" si="1"/>
        <v>0</v>
      </c>
      <c r="L14" s="22">
        <f t="shared" si="3"/>
        <v>19</v>
      </c>
      <c r="M14" s="23">
        <f t="shared" si="4"/>
        <v>2755</v>
      </c>
    </row>
    <row r="15" spans="1:13" s="28" customFormat="1" ht="15.5" x14ac:dyDescent="0.35">
      <c r="A15" s="25"/>
      <c r="B15" s="43" t="s">
        <v>19</v>
      </c>
      <c r="C15" s="25"/>
      <c r="D15" s="26"/>
      <c r="E15" s="26"/>
      <c r="F15" s="27"/>
      <c r="G15" s="65"/>
      <c r="H15" s="60"/>
      <c r="I15" s="60"/>
      <c r="J15" s="59"/>
      <c r="K15" s="42"/>
      <c r="L15" s="66"/>
      <c r="M15" s="67"/>
    </row>
    <row r="16" spans="1:13" s="34" customFormat="1" x14ac:dyDescent="0.35">
      <c r="A16" s="20">
        <v>7</v>
      </c>
      <c r="B16" s="21" t="s">
        <v>14</v>
      </c>
      <c r="C16" s="20" t="s">
        <v>3</v>
      </c>
      <c r="D16" s="22">
        <v>25</v>
      </c>
      <c r="E16" s="22">
        <v>25</v>
      </c>
      <c r="F16" s="23">
        <v>100</v>
      </c>
      <c r="G16" s="23">
        <f>D16*F16</f>
        <v>2500</v>
      </c>
      <c r="H16" s="56">
        <v>25</v>
      </c>
      <c r="I16" s="33">
        <f t="shared" ref="I16:I24" si="5">H16*F16</f>
        <v>2500</v>
      </c>
      <c r="J16" s="61"/>
      <c r="K16" s="42">
        <f t="shared" si="1"/>
        <v>0</v>
      </c>
      <c r="L16" s="22">
        <f t="shared" si="3"/>
        <v>0</v>
      </c>
      <c r="M16" s="23">
        <f t="shared" si="4"/>
        <v>0</v>
      </c>
    </row>
    <row r="17" spans="1:13" s="34" customFormat="1" x14ac:dyDescent="0.35">
      <c r="A17" s="20">
        <v>8</v>
      </c>
      <c r="B17" s="21" t="s">
        <v>20</v>
      </c>
      <c r="C17" s="20" t="s">
        <v>16</v>
      </c>
      <c r="D17" s="24">
        <v>35.92</v>
      </c>
      <c r="E17" s="24">
        <v>35.92</v>
      </c>
      <c r="F17" s="23">
        <v>945</v>
      </c>
      <c r="G17" s="23">
        <f t="shared" ref="G17:G24" si="6">D17*F17</f>
        <v>33944.400000000001</v>
      </c>
      <c r="H17" s="33">
        <v>17</v>
      </c>
      <c r="I17" s="33">
        <f t="shared" si="5"/>
        <v>16065</v>
      </c>
      <c r="J17" s="63">
        <v>7</v>
      </c>
      <c r="K17" s="42">
        <f>J17*F17</f>
        <v>6615</v>
      </c>
      <c r="L17" s="22">
        <f t="shared" si="3"/>
        <v>11.920000000000002</v>
      </c>
      <c r="M17" s="23">
        <f t="shared" si="4"/>
        <v>11264.400000000001</v>
      </c>
    </row>
    <row r="18" spans="1:13" s="34" customFormat="1" ht="24" x14ac:dyDescent="0.35">
      <c r="A18" s="20">
        <v>9</v>
      </c>
      <c r="B18" s="21" t="s">
        <v>21</v>
      </c>
      <c r="C18" s="20" t="s">
        <v>16</v>
      </c>
      <c r="D18" s="24">
        <v>25.54</v>
      </c>
      <c r="E18" s="24">
        <v>25.54</v>
      </c>
      <c r="F18" s="23">
        <v>1450</v>
      </c>
      <c r="G18" s="23">
        <f t="shared" si="6"/>
        <v>37033</v>
      </c>
      <c r="H18" s="33">
        <v>10.5</v>
      </c>
      <c r="I18" s="33">
        <f t="shared" si="5"/>
        <v>15225</v>
      </c>
      <c r="J18" s="63">
        <v>5</v>
      </c>
      <c r="K18" s="42">
        <f t="shared" ref="K18:K24" si="7">J18*F18</f>
        <v>7250</v>
      </c>
      <c r="L18" s="22">
        <f t="shared" si="3"/>
        <v>10.039999999999999</v>
      </c>
      <c r="M18" s="23">
        <f t="shared" si="4"/>
        <v>14558</v>
      </c>
    </row>
    <row r="19" spans="1:13" s="34" customFormat="1" ht="24" x14ac:dyDescent="0.35">
      <c r="A19" s="20">
        <v>10</v>
      </c>
      <c r="B19" s="21" t="s">
        <v>5</v>
      </c>
      <c r="C19" s="20" t="s">
        <v>3</v>
      </c>
      <c r="D19" s="22">
        <v>211</v>
      </c>
      <c r="E19" s="22">
        <v>211</v>
      </c>
      <c r="F19" s="23">
        <v>118</v>
      </c>
      <c r="G19" s="23">
        <f t="shared" si="6"/>
        <v>24898</v>
      </c>
      <c r="H19" s="56">
        <v>25</v>
      </c>
      <c r="I19" s="33">
        <f t="shared" si="5"/>
        <v>2950</v>
      </c>
      <c r="J19" s="61">
        <v>40</v>
      </c>
      <c r="K19" s="42">
        <f t="shared" si="7"/>
        <v>4720</v>
      </c>
      <c r="L19" s="22">
        <f t="shared" si="3"/>
        <v>146</v>
      </c>
      <c r="M19" s="23">
        <f t="shared" si="4"/>
        <v>17228</v>
      </c>
    </row>
    <row r="20" spans="1:13" s="34" customFormat="1" ht="24" x14ac:dyDescent="0.35">
      <c r="A20" s="20">
        <v>11</v>
      </c>
      <c r="B20" s="21" t="s">
        <v>6</v>
      </c>
      <c r="C20" s="20" t="s">
        <v>3</v>
      </c>
      <c r="D20" s="22">
        <v>71</v>
      </c>
      <c r="E20" s="22">
        <v>71</v>
      </c>
      <c r="F20" s="23">
        <v>145</v>
      </c>
      <c r="G20" s="23">
        <f t="shared" si="6"/>
        <v>10295</v>
      </c>
      <c r="H20" s="56">
        <v>4</v>
      </c>
      <c r="I20" s="33">
        <f t="shared" si="5"/>
        <v>580</v>
      </c>
      <c r="J20" s="61"/>
      <c r="K20" s="42">
        <f t="shared" si="7"/>
        <v>0</v>
      </c>
      <c r="L20" s="22">
        <f t="shared" si="3"/>
        <v>67</v>
      </c>
      <c r="M20" s="23">
        <f t="shared" si="4"/>
        <v>9715</v>
      </c>
    </row>
    <row r="21" spans="1:13" s="34" customFormat="1" ht="24" x14ac:dyDescent="0.35">
      <c r="A21" s="20">
        <v>12</v>
      </c>
      <c r="B21" s="21" t="s">
        <v>22</v>
      </c>
      <c r="C21" s="20" t="s">
        <v>3</v>
      </c>
      <c r="D21" s="22">
        <v>4</v>
      </c>
      <c r="E21" s="22">
        <v>4</v>
      </c>
      <c r="F21" s="23">
        <v>420</v>
      </c>
      <c r="G21" s="23">
        <f t="shared" si="6"/>
        <v>1680</v>
      </c>
      <c r="H21" s="33"/>
      <c r="I21" s="33">
        <f t="shared" si="5"/>
        <v>0</v>
      </c>
      <c r="J21" s="61"/>
      <c r="K21" s="42">
        <f t="shared" si="7"/>
        <v>0</v>
      </c>
      <c r="L21" s="22">
        <f t="shared" si="3"/>
        <v>4</v>
      </c>
      <c r="M21" s="23">
        <f t="shared" si="4"/>
        <v>1680</v>
      </c>
    </row>
    <row r="22" spans="1:13" s="34" customFormat="1" ht="35.5" x14ac:dyDescent="0.35">
      <c r="A22" s="20">
        <v>13</v>
      </c>
      <c r="B22" s="21" t="s">
        <v>23</v>
      </c>
      <c r="C22" s="20" t="s">
        <v>16</v>
      </c>
      <c r="D22" s="24">
        <v>1.75</v>
      </c>
      <c r="E22" s="24">
        <v>1.75</v>
      </c>
      <c r="F22" s="23">
        <v>1400</v>
      </c>
      <c r="G22" s="23">
        <f t="shared" si="6"/>
        <v>2450</v>
      </c>
      <c r="H22" s="33"/>
      <c r="I22" s="33">
        <f t="shared" si="5"/>
        <v>0</v>
      </c>
      <c r="J22" s="61">
        <v>1.75</v>
      </c>
      <c r="K22" s="42">
        <f t="shared" si="7"/>
        <v>2450</v>
      </c>
      <c r="L22" s="22">
        <f t="shared" si="3"/>
        <v>0</v>
      </c>
      <c r="M22" s="23">
        <f t="shared" si="4"/>
        <v>0</v>
      </c>
    </row>
    <row r="23" spans="1:13" s="34" customFormat="1" ht="24" x14ac:dyDescent="0.35">
      <c r="A23" s="20">
        <v>14</v>
      </c>
      <c r="B23" s="21" t="s">
        <v>24</v>
      </c>
      <c r="C23" s="20" t="s">
        <v>16</v>
      </c>
      <c r="D23" s="24">
        <v>1.75</v>
      </c>
      <c r="E23" s="24">
        <v>1.75</v>
      </c>
      <c r="F23" s="23">
        <v>1500</v>
      </c>
      <c r="G23" s="23">
        <f t="shared" si="6"/>
        <v>2625</v>
      </c>
      <c r="H23" s="33"/>
      <c r="I23" s="33">
        <f t="shared" si="5"/>
        <v>0</v>
      </c>
      <c r="J23" s="61">
        <v>1.75</v>
      </c>
      <c r="K23" s="42">
        <f t="shared" si="7"/>
        <v>2625</v>
      </c>
      <c r="L23" s="22">
        <f t="shared" si="3"/>
        <v>0</v>
      </c>
      <c r="M23" s="23">
        <f t="shared" si="4"/>
        <v>0</v>
      </c>
    </row>
    <row r="24" spans="1:13" s="34" customFormat="1" x14ac:dyDescent="0.35">
      <c r="A24" s="20">
        <v>15</v>
      </c>
      <c r="B24" s="21" t="s">
        <v>25</v>
      </c>
      <c r="C24" s="20" t="s">
        <v>3</v>
      </c>
      <c r="D24" s="31">
        <v>1</v>
      </c>
      <c r="E24" s="31">
        <v>1</v>
      </c>
      <c r="F24" s="23">
        <v>100</v>
      </c>
      <c r="G24" s="23">
        <f t="shared" si="6"/>
        <v>100</v>
      </c>
      <c r="H24" s="33"/>
      <c r="I24" s="33">
        <f t="shared" si="5"/>
        <v>0</v>
      </c>
      <c r="J24" s="61">
        <v>1</v>
      </c>
      <c r="K24" s="42">
        <f t="shared" si="7"/>
        <v>100</v>
      </c>
      <c r="L24" s="22">
        <f t="shared" si="3"/>
        <v>0</v>
      </c>
      <c r="M24" s="23">
        <f t="shared" si="4"/>
        <v>0</v>
      </c>
    </row>
    <row r="25" spans="1:13" s="34" customFormat="1" ht="15.5" x14ac:dyDescent="0.35">
      <c r="A25" s="36"/>
      <c r="B25" s="37"/>
      <c r="C25" s="38"/>
      <c r="D25" s="39"/>
      <c r="E25" s="39"/>
      <c r="F25" s="40"/>
      <c r="G25" s="41"/>
      <c r="H25" s="42"/>
      <c r="I25" s="42"/>
      <c r="J25" s="61"/>
      <c r="K25" s="42"/>
    </row>
    <row r="26" spans="1:13" x14ac:dyDescent="0.35">
      <c r="B26" s="9"/>
      <c r="C26" s="10"/>
      <c r="D26" s="11"/>
      <c r="E26" s="11"/>
      <c r="F26" s="7" t="s">
        <v>9</v>
      </c>
      <c r="G26" s="12">
        <f>SUM(G9:G14,G16:G24)</f>
        <v>124649.1</v>
      </c>
      <c r="H26" s="12">
        <f t="shared" ref="H26" si="8">SUM(H9:H14,H16:H24)</f>
        <v>81.5</v>
      </c>
      <c r="I26" s="46">
        <f>SUM(I9:I14,I16:I24)</f>
        <v>37320</v>
      </c>
      <c r="J26" s="17"/>
      <c r="K26" s="69">
        <f t="shared" ref="K26" si="9">SUM(K9:K14,K16:K24)</f>
        <v>23760</v>
      </c>
      <c r="L26"/>
      <c r="M26" s="68">
        <f>G26-I26-K26</f>
        <v>63569.100000000006</v>
      </c>
    </row>
    <row r="27" spans="1:13" x14ac:dyDescent="0.35">
      <c r="B27" s="13"/>
      <c r="C27" s="72" t="s">
        <v>2</v>
      </c>
      <c r="D27" s="73"/>
      <c r="E27" s="73"/>
      <c r="F27" s="74"/>
      <c r="G27" s="8">
        <f>G26*0.2</f>
        <v>24929.820000000003</v>
      </c>
      <c r="H27" s="8">
        <f t="shared" ref="H27:I27" si="10">H26*0.2</f>
        <v>16.3</v>
      </c>
      <c r="I27" s="8">
        <f t="shared" si="10"/>
        <v>7464</v>
      </c>
      <c r="J27" s="64"/>
      <c r="K27" s="70">
        <f t="shared" ref="K27" si="11">K26*0.2</f>
        <v>4752</v>
      </c>
      <c r="L27"/>
      <c r="M27" s="27">
        <f>M26*0.2</f>
        <v>12713.820000000002</v>
      </c>
    </row>
    <row r="28" spans="1:13" x14ac:dyDescent="0.35">
      <c r="B28" s="13"/>
      <c r="C28" s="47"/>
      <c r="D28" s="48"/>
      <c r="E28" s="48"/>
      <c r="F28" s="49" t="s">
        <v>1</v>
      </c>
      <c r="G28" s="50">
        <f>SUM(G26:G27)</f>
        <v>149578.92000000001</v>
      </c>
      <c r="H28" s="50">
        <f t="shared" ref="H28:I28" si="12">SUM(H26:H27)</f>
        <v>97.8</v>
      </c>
      <c r="I28" s="50">
        <f t="shared" si="12"/>
        <v>44784</v>
      </c>
      <c r="J28" s="62"/>
      <c r="K28" s="71">
        <f t="shared" ref="K28" si="13">SUM(K26:K27)</f>
        <v>28512</v>
      </c>
      <c r="L28"/>
      <c r="M28" s="68">
        <f>SUM(M26,M27)</f>
        <v>76282.920000000013</v>
      </c>
    </row>
    <row r="29" spans="1:13" ht="15.5" x14ac:dyDescent="0.35">
      <c r="B29" s="2"/>
      <c r="C29" s="4"/>
    </row>
    <row r="30" spans="1:13" ht="15" x14ac:dyDescent="0.35">
      <c r="B30" s="45"/>
      <c r="C30" s="4"/>
    </row>
    <row r="31" spans="1:13" ht="15.5" x14ac:dyDescent="0.35">
      <c r="B31" s="2"/>
      <c r="C31" s="4"/>
    </row>
    <row r="32" spans="1:13" ht="46.25" customHeight="1" x14ac:dyDescent="0.35">
      <c r="B32" s="75"/>
      <c r="C32" s="75"/>
      <c r="D32" s="75"/>
      <c r="E32" s="75"/>
    </row>
    <row r="33" spans="2:5" ht="57.5" customHeight="1" x14ac:dyDescent="0.35">
      <c r="B33" s="75"/>
      <c r="C33" s="75"/>
      <c r="D33" s="75"/>
      <c r="E33" s="75"/>
    </row>
  </sheetData>
  <mergeCells count="3">
    <mergeCell ref="C27:F27"/>
    <mergeCell ref="B32:E32"/>
    <mergeCell ref="B33:E3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Puhatu lõunaosa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2022-12-06T09:26:00Z</dcterms:modified>
</cp:coreProperties>
</file>